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ara\Desktop\FORMAZIONE RIDEA E RAD2000\"/>
    </mc:Choice>
  </mc:AlternateContent>
  <xr:revisionPtr revIDLastSave="0" documentId="13_ncr:1_{55EF215E-93B6-4171-B841-58C7558B9876}" xr6:coauthVersionLast="45" xr6:coauthVersionMax="45" xr10:uidLastSave="{00000000-0000-0000-0000-000000000000}"/>
  <bookViews>
    <workbookView xWindow="-110" yWindow="-110" windowWidth="19420" windowHeight="10420" xr2:uid="{C83F3859-59F9-4E6B-9E9A-BE7C9B98EB3D}"/>
  </bookViews>
  <sheets>
    <sheet name="Calcolo rese termiche APP_1" sheetId="1" r:id="rId1"/>
    <sheet name="Tabella utilizzo veloc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2" l="1"/>
  <c r="E38" i="2" s="1"/>
  <c r="F38" i="2" s="1"/>
  <c r="H38" i="2" s="1"/>
  <c r="I38" i="2" s="1"/>
  <c r="B38" i="2"/>
  <c r="B37" i="2"/>
  <c r="D37" i="2" s="1"/>
  <c r="E37" i="2" s="1"/>
  <c r="F37" i="2" s="1"/>
  <c r="H37" i="2" s="1"/>
  <c r="I37" i="2" s="1"/>
  <c r="D36" i="2"/>
  <c r="E36" i="2" s="1"/>
  <c r="F36" i="2" s="1"/>
  <c r="H36" i="2" s="1"/>
  <c r="I36" i="2" s="1"/>
  <c r="B36" i="2"/>
  <c r="B35" i="2"/>
  <c r="D35" i="2" s="1"/>
  <c r="E35" i="2" s="1"/>
  <c r="F35" i="2" s="1"/>
  <c r="H35" i="2" s="1"/>
  <c r="I35" i="2" s="1"/>
  <c r="D34" i="2"/>
  <c r="E34" i="2" s="1"/>
  <c r="F34" i="2" s="1"/>
  <c r="H34" i="2" s="1"/>
  <c r="I34" i="2" s="1"/>
  <c r="B34" i="2"/>
  <c r="B33" i="2"/>
  <c r="D33" i="2" s="1"/>
  <c r="E33" i="2" s="1"/>
  <c r="F33" i="2" s="1"/>
  <c r="H33" i="2" s="1"/>
  <c r="I33" i="2" s="1"/>
  <c r="D32" i="2"/>
  <c r="E32" i="2" s="1"/>
  <c r="F32" i="2" s="1"/>
  <c r="H32" i="2" s="1"/>
  <c r="I32" i="2" s="1"/>
  <c r="B32" i="2"/>
  <c r="B31" i="2"/>
  <c r="D31" i="2" s="1"/>
  <c r="E31" i="2" s="1"/>
  <c r="F31" i="2" s="1"/>
  <c r="H31" i="2" s="1"/>
  <c r="I31" i="2" s="1"/>
  <c r="D30" i="2"/>
  <c r="E30" i="2" s="1"/>
  <c r="F30" i="2" s="1"/>
  <c r="H30" i="2" s="1"/>
  <c r="I30" i="2" s="1"/>
  <c r="B30" i="2"/>
  <c r="B29" i="2"/>
  <c r="D29" i="2" s="1"/>
  <c r="E29" i="2" s="1"/>
  <c r="F29" i="2" s="1"/>
  <c r="H29" i="2" s="1"/>
  <c r="I29" i="2" s="1"/>
  <c r="D28" i="2"/>
  <c r="E28" i="2" s="1"/>
  <c r="F28" i="2" s="1"/>
  <c r="H28" i="2" s="1"/>
  <c r="I28" i="2" s="1"/>
  <c r="B28" i="2"/>
  <c r="B27" i="2"/>
  <c r="D27" i="2" s="1"/>
  <c r="E27" i="2" s="1"/>
  <c r="F27" i="2" s="1"/>
  <c r="H27" i="2" s="1"/>
  <c r="I27" i="2" s="1"/>
  <c r="D26" i="2"/>
  <c r="E26" i="2" s="1"/>
  <c r="F26" i="2" s="1"/>
  <c r="H26" i="2" s="1"/>
  <c r="I26" i="2" s="1"/>
  <c r="B26" i="2"/>
  <c r="B25" i="2"/>
  <c r="D25" i="2" s="1"/>
  <c r="E25" i="2" s="1"/>
  <c r="F25" i="2" s="1"/>
  <c r="H25" i="2" s="1"/>
  <c r="I25" i="2" s="1"/>
  <c r="D24" i="2"/>
  <c r="E24" i="2" s="1"/>
  <c r="F24" i="2" s="1"/>
  <c r="H24" i="2" s="1"/>
  <c r="I24" i="2" s="1"/>
  <c r="B24" i="2"/>
  <c r="B23" i="2"/>
  <c r="D23" i="2" s="1"/>
  <c r="E23" i="2" s="1"/>
  <c r="F23" i="2" s="1"/>
  <c r="H23" i="2" s="1"/>
  <c r="I23" i="2" s="1"/>
  <c r="F9" i="2"/>
  <c r="F10" i="2" s="1"/>
  <c r="F11" i="2" s="1"/>
  <c r="F14" i="2" s="1"/>
  <c r="F15" i="2" s="1"/>
  <c r="F52" i="1" l="1"/>
  <c r="F51" i="1"/>
  <c r="F50" i="1"/>
  <c r="F49" i="1"/>
  <c r="F48" i="1"/>
</calcChain>
</file>

<file path=xl/sharedStrings.xml><?xml version="1.0" encoding="utf-8"?>
<sst xmlns="http://schemas.openxmlformats.org/spreadsheetml/2006/main" count="76" uniqueCount="55">
  <si>
    <r>
      <rPr>
        <b/>
        <sz val="11"/>
        <color theme="1"/>
        <rFont val="Calibri"/>
        <family val="2"/>
      </rPr>
      <t>1. Il cliente richiede che vengano dimensionati i radiatori presenti nelle varie stanze dell'appartamento.</t>
    </r>
    <r>
      <rPr>
        <sz val="11"/>
        <color theme="1"/>
        <rFont val="Calibri"/>
        <family val="2"/>
        <scheme val="minor"/>
      </rPr>
      <t xml:space="preserve"> Notare bene. Da capire se si tratta di ristrutturazione o nuovo impianto e se, in caso di ristrutturazione, il cliente vuole mantenere gli allacci vecchi.</t>
    </r>
  </si>
  <si>
    <r>
      <rPr>
        <b/>
        <sz val="11"/>
        <color theme="1"/>
        <rFont val="Calibri"/>
        <family val="2"/>
      </rPr>
      <t>PRIMO PASSO:</t>
    </r>
    <r>
      <rPr>
        <sz val="11"/>
        <color theme="1"/>
        <rFont val="Calibri"/>
        <family val="2"/>
        <scheme val="minor"/>
      </rPr>
      <t xml:space="preserve"> Piantina quotata dell'appartamento con localizzazione dei radiatori. Importante capire lo spazio (H e L) che i radiatori possono occupare e se sono radaitori che devono essere posizionati sotto finestra o meno.</t>
    </r>
  </si>
  <si>
    <r>
      <rPr>
        <b/>
        <sz val="11"/>
        <color theme="1"/>
        <rFont val="Calibri"/>
        <family val="2"/>
      </rPr>
      <t xml:space="preserve">SECONDO PASSO: </t>
    </r>
    <r>
      <rPr>
        <sz val="11"/>
        <color theme="1"/>
        <rFont val="Calibri"/>
        <family val="2"/>
        <scheme val="minor"/>
      </rPr>
      <t>Dimensionare la potenza termica NECESSARIA in ogni stanza</t>
    </r>
  </si>
  <si>
    <t>POSIZIONE</t>
  </si>
  <si>
    <t>CAMERA MATRIM</t>
  </si>
  <si>
    <t>BAGNO</t>
  </si>
  <si>
    <t>CUCINA</t>
  </si>
  <si>
    <t>CAMERA DOPPIA</t>
  </si>
  <si>
    <t>Coeff WATT</t>
  </si>
  <si>
    <t>m2 (L+W)</t>
  </si>
  <si>
    <t>SOGGIORNO</t>
  </si>
  <si>
    <t>H (m)</t>
  </si>
  <si>
    <t>Resa Necessaria (W)</t>
  </si>
  <si>
    <r>
      <rPr>
        <b/>
        <sz val="11"/>
        <color theme="1"/>
        <rFont val="Calibri"/>
        <family val="2"/>
      </rPr>
      <t xml:space="preserve">TERZO PASSO: </t>
    </r>
    <r>
      <rPr>
        <sz val="11"/>
        <color theme="1"/>
        <rFont val="Calibri"/>
        <family val="2"/>
        <scheme val="minor"/>
      </rPr>
      <t>Comprendere lo spazio a disposizione per installazione radiatori (L e H) e avere indicazioni di preferenza modello da cliente</t>
    </r>
  </si>
  <si>
    <t>Spazio a disposizione</t>
  </si>
  <si>
    <t>NOTA BENE RADIATORE SOTTO FINESTRA</t>
  </si>
  <si>
    <t>NESSUN LIMITE DI ALTEZZA</t>
  </si>
  <si>
    <t>H (cm)</t>
  </si>
  <si>
    <t>L (cm)</t>
  </si>
  <si>
    <t>NESSUN LIMITE DI ALTEZZA e LARGHEZZA</t>
  </si>
  <si>
    <r>
      <rPr>
        <b/>
        <sz val="11"/>
        <color theme="1"/>
        <rFont val="Calibri"/>
        <family val="2"/>
      </rPr>
      <t xml:space="preserve">QUARTO PASSO: </t>
    </r>
    <r>
      <rPr>
        <sz val="11"/>
        <color theme="1"/>
        <rFont val="Calibri"/>
        <family val="2"/>
        <scheme val="minor"/>
      </rPr>
      <t>Iniziare a cercare il radiatore più adatto agli ambienti data necessità di potenza termica, spazio e preferenze del cliente</t>
    </r>
  </si>
  <si>
    <t>A. DIMENSIONAMENTO CON MODELLO OTHELLO PLATE</t>
  </si>
  <si>
    <r>
      <rPr>
        <b/>
        <u/>
        <sz val="10"/>
        <color theme="1"/>
        <rFont val="Calibri"/>
        <family val="2"/>
      </rPr>
      <t>1. Camera matrimoniale.</t>
    </r>
    <r>
      <rPr>
        <sz val="10"/>
        <color theme="1"/>
        <rFont val="Calibri"/>
        <family val="2"/>
        <scheme val="minor"/>
      </rPr>
      <t xml:space="preserve"> H max 1000 mm quindi consigliato interasse 800 mm con H. 890mm. Per la larghezza non si hanno problemi quindi Othello plate slim 6 elementi con resa termica 1332W</t>
    </r>
  </si>
  <si>
    <r>
      <rPr>
        <b/>
        <u/>
        <sz val="10"/>
        <color theme="1"/>
        <rFont val="Calibri"/>
        <family val="2"/>
      </rPr>
      <t>1. Soggiorno.</t>
    </r>
    <r>
      <rPr>
        <sz val="10"/>
        <color theme="1"/>
        <rFont val="Calibri"/>
        <family val="2"/>
        <scheme val="minor"/>
      </rPr>
      <t xml:space="preserve"> H max 2700 mm quindiNESSUN PROBLEMA il radiatore è a tutta altezza. Per la larghezza abbiamo disponiili 1040 mm (notare bene lasciare spazio a valvole da comprendere quindi allacci se dallo stesso lato +5 cm se da entrambi +9 cm) quindi Othello plate slim 2000 mm interasse con H 2090 mm 4 elementi con resa termica 1882W. Se sovra dimensionato possiamo inserire anche un 1800 mm da 4 elementi con resa 1719W.</t>
    </r>
  </si>
  <si>
    <t>E cosi via…</t>
  </si>
  <si>
    <t>!!!</t>
  </si>
  <si>
    <t>Altezza e Larghezza di ogni radiatore possono essere visti da tabella a catalogo</t>
  </si>
  <si>
    <r>
      <t xml:space="preserve">Per </t>
    </r>
    <r>
      <rPr>
        <b/>
        <u/>
        <sz val="7"/>
        <color theme="1"/>
        <rFont val="Calibri"/>
        <family val="2"/>
      </rPr>
      <t>interasse</t>
    </r>
    <r>
      <rPr>
        <sz val="7"/>
        <color theme="1"/>
        <rFont val="Calibri"/>
        <family val="2"/>
        <scheme val="minor"/>
      </rPr>
      <t xml:space="preserve"> si intende la distanza tra l’asse del tubo di mandata e l’asse del tubo di ritorno
Per asse si intende il centro del tubo. Solitamente misure standard date dall'idraulico - Notare bene Se si intende cambiare i vecchi radiatori di casa e non si vogliono spostare gli attacchi è indispensabile conoscere AL MOMENTO DELL'ORDINE la posizione degli attacchi stessi ed il loro interasse per poter procedere all'ordine correttamente.</t>
    </r>
  </si>
  <si>
    <t xml:space="preserve">
</t>
  </si>
  <si>
    <r>
      <rPr>
        <b/>
        <u/>
        <sz val="7"/>
        <color theme="1"/>
        <rFont val="Calibri"/>
        <family val="2"/>
      </rPr>
      <t xml:space="preserve">NOTA IMPORTANTE: </t>
    </r>
    <r>
      <rPr>
        <sz val="7"/>
        <color theme="1"/>
        <rFont val="Calibri"/>
        <family val="2"/>
        <scheme val="minor"/>
      </rPr>
      <t xml:space="preserve">Da capire anche se abbiamo limiti di profondità, ma solitamente l'unico modello per cui stare attenti a questa misura è l'Othello zenith prodondo 20 cm per elemento. Inoltre: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u/>
        <sz val="7"/>
        <color theme="1"/>
        <rFont val="Calibri"/>
        <family val="2"/>
        <scheme val="minor"/>
      </rPr>
      <t>ATTENZIONE !!!!</t>
    </r>
    <r>
      <rPr>
        <sz val="7"/>
        <color theme="1"/>
        <rFont val="Calibri"/>
        <family val="2"/>
        <scheme val="minor"/>
      </rPr>
      <t xml:space="preserve"> Se si hanno limiti di larghezza oltre l’ingombro del radiatore si deve tenere conto dell’ingombro valvola: La larghezza totale nel caso di valvole opposte (DX – SX, ovvero valvole SOLO su un lato del radiatore) è data dalla larghezza collettore (come citato sul catalogo come larghezza -X mm specifico per ogni radiatore + ingombro totale valvola (considerare 6 cm). Nel caso di valvole opposte DX-SX (ovvero su entrambi i lati del radiatore) si deve considerare l’ingombro doppio                                                                                 </t>
    </r>
  </si>
  <si>
    <t>Paramentri di Input</t>
  </si>
  <si>
    <t>Dimensione Casa (mq)</t>
  </si>
  <si>
    <t>Altezza Soffitti (m)</t>
  </si>
  <si>
    <t>Coefficiente Termico (Kcal/mc)</t>
  </si>
  <si>
    <t>Potenza Singolo Radiatore (Watt)</t>
  </si>
  <si>
    <t>Numero Elementi/Radiatori per ogni Termosifone</t>
  </si>
  <si>
    <t>Calcolo Fabbisogno Termico</t>
  </si>
  <si>
    <t>Kcal</t>
  </si>
  <si>
    <t>Kwatt</t>
  </si>
  <si>
    <t>Watt</t>
  </si>
  <si>
    <t>Calcolo Numero Termosifoni</t>
  </si>
  <si>
    <t>Numero di Elementi</t>
  </si>
  <si>
    <t>Numero di Termosifoni</t>
  </si>
  <si>
    <t>Esempio di calcolo del fabbisogno termico e del numero di termosifoni per diversi metri quadri di casa</t>
  </si>
  <si>
    <t>Dimensioni Casa</t>
  </si>
  <si>
    <t>Fabbisogno Termico</t>
  </si>
  <si>
    <t>Termosifoni</t>
  </si>
  <si>
    <t>Metri Quadri</t>
  </si>
  <si>
    <t>Metri Cubi</t>
  </si>
  <si>
    <t>Num. Elementi</t>
  </si>
  <si>
    <t>Num. Termosifoni</t>
  </si>
  <si>
    <t>Fonte: https://www.preventivone.it/blog/calcolo-termosifoni-dimensionamento/</t>
  </si>
  <si>
    <r>
      <t xml:space="preserve">Modificare questa cella </t>
    </r>
    <r>
      <rPr>
        <b/>
        <i/>
        <u/>
        <sz val="7"/>
        <color theme="1"/>
        <rFont val="Calibri"/>
        <family val="2"/>
      </rPr>
      <t>in base alla resa termica di ciscun elemento dato modello ed interasse.</t>
    </r>
    <r>
      <rPr>
        <sz val="7"/>
        <color theme="1"/>
        <rFont val="Calibri"/>
        <family val="2"/>
      </rPr>
      <t xml:space="preserve"> Da catalogo per calcolare la RESA ad elemento dividere la colonna DeltaT50 con la colonna numero elementi. Per Othello zenith è già segnata la resa per elemento.</t>
    </r>
  </si>
  <si>
    <t>Coeff termico medio (per bagni utilizzare 45W). Come indicato nella lezione in PDF questi sono coefficienti medi e il calcolo specifico deve essere fatto da professionisti. Questo file può valere per un primo studio veloce.</t>
  </si>
  <si>
    <t>01_Ridea_Formazione Online_LA RESA TERMICA: DIMENSIONARE CORRETTAMENTE I RADIATORI (ESEMPIO PRATICO)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</si>
</sst>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7"/>
      <color theme="1"/>
      <name val="Calibri"/>
      <family val="2"/>
    </font>
    <font>
      <b/>
      <u/>
      <sz val="11"/>
      <color rgb="FF002060"/>
      <name val="Calibri"/>
      <family val="2"/>
      <scheme val="minor"/>
    </font>
    <font>
      <b/>
      <u/>
      <sz val="10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7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7"/>
      <color theme="1"/>
      <name val="Calibri"/>
      <family val="2"/>
    </font>
    <font>
      <sz val="7"/>
      <color theme="1"/>
      <name val="Calibri"/>
      <family val="2"/>
    </font>
    <font>
      <b/>
      <u/>
      <sz val="14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/>
    <xf numFmtId="0" fontId="8" fillId="0" borderId="0" xfId="0" applyFont="1"/>
    <xf numFmtId="0" fontId="0" fillId="0" borderId="0" xfId="0" applyAlignment="1">
      <alignment wrapText="1"/>
    </xf>
    <xf numFmtId="0" fontId="16" fillId="5" borderId="0" xfId="0" applyFont="1" applyFill="1"/>
    <xf numFmtId="0" fontId="17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164" fontId="14" fillId="5" borderId="0" xfId="1" applyNumberFormat="1" applyFont="1" applyFill="1"/>
    <xf numFmtId="0" fontId="14" fillId="4" borderId="0" xfId="0" applyFont="1" applyFill="1"/>
    <xf numFmtId="165" fontId="0" fillId="0" borderId="0" xfId="0" applyNumberFormat="1"/>
    <xf numFmtId="164" fontId="0" fillId="0" borderId="0" xfId="1" applyNumberFormat="1" applyFont="1"/>
    <xf numFmtId="0" fontId="18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right"/>
    </xf>
    <xf numFmtId="0" fontId="14" fillId="6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6" borderId="0" xfId="0" applyFill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4" borderId="0" xfId="0" applyFill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10</xdr:row>
      <xdr:rowOff>57150</xdr:rowOff>
    </xdr:from>
    <xdr:to>
      <xdr:col>8</xdr:col>
      <xdr:colOff>87491</xdr:colOff>
      <xdr:row>39</xdr:row>
      <xdr:rowOff>119821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220CA61-2685-4918-BC8B-E2AA8EAE0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1898650"/>
          <a:ext cx="5923140" cy="540302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83</xdr:row>
      <xdr:rowOff>95250</xdr:rowOff>
    </xdr:from>
    <xdr:to>
      <xdr:col>9</xdr:col>
      <xdr:colOff>545233</xdr:colOff>
      <xdr:row>116</xdr:row>
      <xdr:rowOff>123062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D416F6D-BA6C-4300-ADC3-7C7086183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15563850"/>
          <a:ext cx="6933333" cy="6104762"/>
        </a:xfrm>
        <a:prstGeom prst="rect">
          <a:avLst/>
        </a:prstGeom>
      </xdr:spPr>
    </xdr:pic>
    <xdr:clientData/>
  </xdr:twoCellAnchor>
  <xdr:twoCellAnchor>
    <xdr:from>
      <xdr:col>1</xdr:col>
      <xdr:colOff>146050</xdr:colOff>
      <xdr:row>105</xdr:row>
      <xdr:rowOff>88900</xdr:rowOff>
    </xdr:from>
    <xdr:to>
      <xdr:col>10</xdr:col>
      <xdr:colOff>57150</xdr:colOff>
      <xdr:row>106</xdr:row>
      <xdr:rowOff>133350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17923AF1-9B3E-4C20-B197-550D349A1A46}"/>
            </a:ext>
          </a:extLst>
        </xdr:cNvPr>
        <xdr:cNvSpPr/>
      </xdr:nvSpPr>
      <xdr:spPr>
        <a:xfrm>
          <a:off x="755650" y="19608800"/>
          <a:ext cx="6965950" cy="228600"/>
        </a:xfrm>
        <a:prstGeom prst="rect">
          <a:avLst/>
        </a:prstGeom>
        <a:noFill/>
        <a:ln w="19050"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9</xdr:col>
      <xdr:colOff>488083</xdr:colOff>
      <xdr:row>155</xdr:row>
      <xdr:rowOff>27812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720EF2C-FB24-4880-826F-38CC5F312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2650450"/>
          <a:ext cx="6933333" cy="6104762"/>
        </a:xfrm>
        <a:prstGeom prst="rect">
          <a:avLst/>
        </a:prstGeom>
      </xdr:spPr>
    </xdr:pic>
    <xdr:clientData/>
  </xdr:twoCellAnchor>
  <xdr:twoCellAnchor>
    <xdr:from>
      <xdr:col>1</xdr:col>
      <xdr:colOff>184150</xdr:colOff>
      <xdr:row>152</xdr:row>
      <xdr:rowOff>95250</xdr:rowOff>
    </xdr:from>
    <xdr:to>
      <xdr:col>9</xdr:col>
      <xdr:colOff>565150</xdr:colOff>
      <xdr:row>153</xdr:row>
      <xdr:rowOff>133350</xdr:rowOff>
    </xdr:to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CF3EF7DC-3DA9-48E4-8AC7-21B8C5610FC9}"/>
            </a:ext>
          </a:extLst>
        </xdr:cNvPr>
        <xdr:cNvSpPr/>
      </xdr:nvSpPr>
      <xdr:spPr>
        <a:xfrm>
          <a:off x="793750" y="28270200"/>
          <a:ext cx="6826250" cy="222250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177800</xdr:colOff>
      <xdr:row>148</xdr:row>
      <xdr:rowOff>139700</xdr:rowOff>
    </xdr:from>
    <xdr:to>
      <xdr:col>9</xdr:col>
      <xdr:colOff>558800</xdr:colOff>
      <xdr:row>149</xdr:row>
      <xdr:rowOff>177800</xdr:rowOff>
    </xdr:to>
    <xdr:sp macro="" textlink="">
      <xdr:nvSpPr>
        <xdr:cNvPr id="8" name="Rettangolo 7">
          <a:extLst>
            <a:ext uri="{FF2B5EF4-FFF2-40B4-BE49-F238E27FC236}">
              <a16:creationId xmlns:a16="http://schemas.microsoft.com/office/drawing/2014/main" id="{33189D06-311A-46C5-8DE1-3A95B701FE4B}"/>
            </a:ext>
          </a:extLst>
        </xdr:cNvPr>
        <xdr:cNvSpPr/>
      </xdr:nvSpPr>
      <xdr:spPr>
        <a:xfrm>
          <a:off x="787400" y="27578050"/>
          <a:ext cx="6826250" cy="222250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37667</xdr:colOff>
      <xdr:row>78</xdr:row>
      <xdr:rowOff>19050</xdr:rowOff>
    </xdr:from>
    <xdr:to>
      <xdr:col>6</xdr:col>
      <xdr:colOff>260350</xdr:colOff>
      <xdr:row>83</xdr:row>
      <xdr:rowOff>95250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AF2D197C-8F70-4366-B742-54A4FAB14822}"/>
            </a:ext>
          </a:extLst>
        </xdr:cNvPr>
        <xdr:cNvCxnSpPr>
          <a:endCxn id="3" idx="0"/>
        </xdr:cNvCxnSpPr>
      </xdr:nvCxnSpPr>
      <xdr:spPr>
        <a:xfrm flipH="1">
          <a:off x="4133417" y="14465300"/>
          <a:ext cx="1352983" cy="996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819150</xdr:colOff>
      <xdr:row>78</xdr:row>
      <xdr:rowOff>44450</xdr:rowOff>
    </xdr:from>
    <xdr:to>
      <xdr:col>6</xdr:col>
      <xdr:colOff>254002</xdr:colOff>
      <xdr:row>84</xdr:row>
      <xdr:rowOff>107950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E59FDE52-4F9C-424F-9B82-8F23BBF927B8}"/>
            </a:ext>
          </a:extLst>
        </xdr:cNvPr>
        <xdr:cNvCxnSpPr/>
      </xdr:nvCxnSpPr>
      <xdr:spPr>
        <a:xfrm flipH="1">
          <a:off x="4914900" y="14490700"/>
          <a:ext cx="565152" cy="1168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84</xdr:row>
      <xdr:rowOff>95250</xdr:rowOff>
    </xdr:from>
    <xdr:to>
      <xdr:col>11</xdr:col>
      <xdr:colOff>444500</xdr:colOff>
      <xdr:row>86</xdr:row>
      <xdr:rowOff>69850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86B6C315-0A04-45FF-A913-880B2C67A5CA}"/>
            </a:ext>
          </a:extLst>
        </xdr:cNvPr>
        <xdr:cNvCxnSpPr/>
      </xdr:nvCxnSpPr>
      <xdr:spPr>
        <a:xfrm flipV="1">
          <a:off x="5988050" y="15646400"/>
          <a:ext cx="273050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AD57-C8C3-4B58-BFB9-55BBD802B1DA}">
  <dimension ref="A2:O158"/>
  <sheetViews>
    <sheetView tabSelected="1" workbookViewId="0">
      <selection activeCell="B1" sqref="B1"/>
    </sheetView>
  </sheetViews>
  <sheetFormatPr defaultRowHeight="14.5" x14ac:dyDescent="0.35"/>
  <cols>
    <col min="2" max="2" width="14.54296875" bestFit="1" customWidth="1"/>
    <col min="4" max="4" width="8.81640625" bestFit="1" customWidth="1"/>
    <col min="5" max="5" width="17.81640625" bestFit="1" customWidth="1"/>
    <col min="6" max="6" width="16.1796875" bestFit="1" customWidth="1"/>
  </cols>
  <sheetData>
    <row r="2" spans="2:13" ht="21" x14ac:dyDescent="0.5">
      <c r="B2" s="45" t="s">
        <v>54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4" spans="2:13" x14ac:dyDescent="0.35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2:13" x14ac:dyDescent="0.3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2:13" x14ac:dyDescent="0.3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9" spans="2:13" x14ac:dyDescent="0.35">
      <c r="B9" s="25" t="s">
        <v>1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2:13" x14ac:dyDescent="0.35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43" spans="2:13" x14ac:dyDescent="0.35">
      <c r="B43" s="24" t="s">
        <v>2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2:13" x14ac:dyDescent="0.3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7" spans="2:13" x14ac:dyDescent="0.35">
      <c r="B47" s="2" t="s">
        <v>3</v>
      </c>
      <c r="C47" s="2" t="s">
        <v>11</v>
      </c>
      <c r="D47" s="2" t="s">
        <v>9</v>
      </c>
      <c r="E47" s="2" t="s">
        <v>8</v>
      </c>
      <c r="F47" s="6" t="s">
        <v>12</v>
      </c>
      <c r="G47" s="1"/>
    </row>
    <row r="48" spans="2:13" x14ac:dyDescent="0.35">
      <c r="B48" s="3" t="s">
        <v>4</v>
      </c>
      <c r="C48" s="4">
        <v>2.7</v>
      </c>
      <c r="D48" s="4">
        <v>14.11</v>
      </c>
      <c r="E48" s="4">
        <v>35</v>
      </c>
      <c r="F48" s="7">
        <f>C48*D48*E48</f>
        <v>1333.395</v>
      </c>
    </row>
    <row r="49" spans="2:13" x14ac:dyDescent="0.35">
      <c r="B49" s="3" t="s">
        <v>10</v>
      </c>
      <c r="C49" s="4">
        <v>2.7</v>
      </c>
      <c r="D49" s="4">
        <v>17.05</v>
      </c>
      <c r="E49" s="4">
        <v>35</v>
      </c>
      <c r="F49" s="7">
        <f>C49*D49*E49</f>
        <v>1611.2250000000001</v>
      </c>
    </row>
    <row r="50" spans="2:13" x14ac:dyDescent="0.35">
      <c r="B50" s="3" t="s">
        <v>5</v>
      </c>
      <c r="C50" s="4">
        <v>2.7</v>
      </c>
      <c r="D50" s="4">
        <v>4.26</v>
      </c>
      <c r="E50" s="4">
        <v>45</v>
      </c>
      <c r="F50" s="7">
        <f>C50*D50*E50</f>
        <v>517.59</v>
      </c>
    </row>
    <row r="51" spans="2:13" x14ac:dyDescent="0.35">
      <c r="B51" s="3" t="s">
        <v>6</v>
      </c>
      <c r="C51" s="4">
        <v>2.7</v>
      </c>
      <c r="D51" s="4">
        <v>12.07</v>
      </c>
      <c r="E51" s="4">
        <v>35</v>
      </c>
      <c r="F51" s="7">
        <f>C51*D51*E51</f>
        <v>1140.6150000000002</v>
      </c>
    </row>
    <row r="52" spans="2:13" x14ac:dyDescent="0.35">
      <c r="B52" s="3" t="s">
        <v>7</v>
      </c>
      <c r="C52" s="4">
        <v>2.7</v>
      </c>
      <c r="D52" s="4">
        <v>11.88</v>
      </c>
      <c r="E52" s="4">
        <v>35</v>
      </c>
      <c r="F52" s="7">
        <f>C52*D52*E52</f>
        <v>1122.6600000000003</v>
      </c>
    </row>
    <row r="55" spans="2:13" x14ac:dyDescent="0.35">
      <c r="B55" s="24" t="s">
        <v>13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2:13" x14ac:dyDescent="0.3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2:13" x14ac:dyDescent="0.35">
      <c r="C57" s="26" t="s">
        <v>14</v>
      </c>
      <c r="D57" s="26"/>
    </row>
    <row r="58" spans="2:13" x14ac:dyDescent="0.35">
      <c r="B58" s="2" t="s">
        <v>3</v>
      </c>
      <c r="C58" s="2" t="s">
        <v>17</v>
      </c>
      <c r="D58" s="2" t="s">
        <v>18</v>
      </c>
    </row>
    <row r="59" spans="2:13" x14ac:dyDescent="0.35">
      <c r="B59" s="3" t="s">
        <v>4</v>
      </c>
      <c r="C59" s="4">
        <v>100</v>
      </c>
      <c r="D59" s="4">
        <v>187</v>
      </c>
      <c r="E59" s="21" t="s">
        <v>15</v>
      </c>
      <c r="F59" s="22"/>
      <c r="G59" s="22"/>
    </row>
    <row r="60" spans="2:13" x14ac:dyDescent="0.35">
      <c r="B60" s="3" t="s">
        <v>10</v>
      </c>
      <c r="C60" s="4">
        <v>270</v>
      </c>
      <c r="D60" s="4">
        <v>104</v>
      </c>
      <c r="E60" s="21" t="s">
        <v>16</v>
      </c>
      <c r="F60" s="22"/>
      <c r="G60" s="22"/>
    </row>
    <row r="61" spans="2:13" x14ac:dyDescent="0.35">
      <c r="B61" s="3" t="s">
        <v>5</v>
      </c>
      <c r="C61" s="4">
        <v>270</v>
      </c>
      <c r="D61" s="4">
        <v>40</v>
      </c>
      <c r="E61" s="21" t="s">
        <v>16</v>
      </c>
      <c r="F61" s="22"/>
      <c r="G61" s="22"/>
    </row>
    <row r="62" spans="2:13" x14ac:dyDescent="0.35">
      <c r="B62" s="3" t="s">
        <v>6</v>
      </c>
      <c r="C62" s="4">
        <v>270</v>
      </c>
      <c r="D62" s="4">
        <v>73</v>
      </c>
      <c r="E62" s="21" t="s">
        <v>16</v>
      </c>
      <c r="F62" s="22"/>
      <c r="G62" s="22"/>
    </row>
    <row r="63" spans="2:13" x14ac:dyDescent="0.35">
      <c r="B63" s="3" t="s">
        <v>7</v>
      </c>
      <c r="C63" s="4">
        <v>270</v>
      </c>
      <c r="D63" s="8"/>
      <c r="E63" s="21" t="s">
        <v>19</v>
      </c>
      <c r="F63" s="22"/>
      <c r="G63" s="22"/>
    </row>
    <row r="65" spans="1:13" ht="29" x14ac:dyDescent="0.35">
      <c r="A65" s="27" t="s">
        <v>25</v>
      </c>
      <c r="B65" s="23" t="s">
        <v>29</v>
      </c>
      <c r="C65" s="23"/>
      <c r="D65" s="23"/>
      <c r="E65" s="23"/>
      <c r="F65" s="23"/>
      <c r="G65" s="23"/>
      <c r="H65" s="23"/>
      <c r="I65" s="23"/>
      <c r="J65" s="23"/>
      <c r="L65" s="10" t="s">
        <v>28</v>
      </c>
    </row>
    <row r="66" spans="1:13" x14ac:dyDescent="0.35">
      <c r="A66" s="27"/>
      <c r="B66" s="23"/>
      <c r="C66" s="23"/>
      <c r="D66" s="23"/>
      <c r="E66" s="23"/>
      <c r="F66" s="23"/>
      <c r="G66" s="23"/>
      <c r="H66" s="23"/>
      <c r="I66" s="23"/>
      <c r="J66" s="23"/>
    </row>
    <row r="68" spans="1:13" x14ac:dyDescent="0.35">
      <c r="B68" s="24" t="s">
        <v>20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x14ac:dyDescent="0.3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x14ac:dyDescent="0.35">
      <c r="B70" s="9" t="s">
        <v>21</v>
      </c>
    </row>
    <row r="72" spans="1:13" x14ac:dyDescent="0.35">
      <c r="C72" s="26" t="s">
        <v>14</v>
      </c>
      <c r="D72" s="26"/>
    </row>
    <row r="73" spans="1:13" x14ac:dyDescent="0.35">
      <c r="B73" s="2" t="s">
        <v>3</v>
      </c>
      <c r="C73" s="2" t="s">
        <v>17</v>
      </c>
      <c r="D73" s="2" t="s">
        <v>18</v>
      </c>
      <c r="E73" s="8" t="s">
        <v>12</v>
      </c>
    </row>
    <row r="74" spans="1:13" ht="14.5" customHeight="1" x14ac:dyDescent="0.35">
      <c r="B74" s="3" t="s">
        <v>4</v>
      </c>
      <c r="C74" s="4">
        <v>100</v>
      </c>
      <c r="D74" s="4">
        <v>187</v>
      </c>
      <c r="E74" s="5">
        <v>1333.395</v>
      </c>
      <c r="G74" s="28" t="s">
        <v>26</v>
      </c>
    </row>
    <row r="75" spans="1:13" x14ac:dyDescent="0.35">
      <c r="B75" s="3" t="s">
        <v>10</v>
      </c>
      <c r="C75" s="4">
        <v>270</v>
      </c>
      <c r="D75" s="4">
        <v>104</v>
      </c>
      <c r="E75" s="5">
        <v>1611.2250000000001</v>
      </c>
      <c r="G75" s="28"/>
    </row>
    <row r="76" spans="1:13" x14ac:dyDescent="0.35">
      <c r="B76" s="3" t="s">
        <v>5</v>
      </c>
      <c r="C76" s="4">
        <v>270</v>
      </c>
      <c r="D76" s="4">
        <v>40</v>
      </c>
      <c r="E76" s="5">
        <v>517.59</v>
      </c>
      <c r="G76" s="28"/>
    </row>
    <row r="77" spans="1:13" x14ac:dyDescent="0.35">
      <c r="B77" s="3" t="s">
        <v>6</v>
      </c>
      <c r="C77" s="4">
        <v>270</v>
      </c>
      <c r="D77" s="4">
        <v>73</v>
      </c>
      <c r="E77" s="5">
        <v>1140.6150000000002</v>
      </c>
      <c r="G77" s="28"/>
    </row>
    <row r="78" spans="1:13" x14ac:dyDescent="0.35">
      <c r="B78" s="3" t="s">
        <v>7</v>
      </c>
      <c r="C78" s="4">
        <v>270</v>
      </c>
      <c r="D78" s="8"/>
      <c r="E78" s="5">
        <v>1122.6600000000003</v>
      </c>
      <c r="G78" s="28"/>
    </row>
    <row r="80" spans="1:13" x14ac:dyDescent="0.35">
      <c r="B80" s="19" t="s">
        <v>22</v>
      </c>
      <c r="C80" s="19"/>
      <c r="D80" s="19"/>
      <c r="E80" s="19"/>
      <c r="F80" s="19"/>
      <c r="G80" s="19"/>
      <c r="H80" s="19"/>
      <c r="I80" s="19"/>
      <c r="J80" s="19"/>
    </row>
    <row r="81" spans="2:15" x14ac:dyDescent="0.35">
      <c r="B81" s="19"/>
      <c r="C81" s="19"/>
      <c r="D81" s="19"/>
      <c r="E81" s="19"/>
      <c r="F81" s="19"/>
      <c r="G81" s="19"/>
      <c r="H81" s="19"/>
      <c r="I81" s="19"/>
      <c r="J81" s="19"/>
    </row>
    <row r="82" spans="2:15" x14ac:dyDescent="0.35">
      <c r="B82" s="19"/>
      <c r="C82" s="19"/>
      <c r="D82" s="19"/>
      <c r="E82" s="19"/>
      <c r="F82" s="19"/>
      <c r="G82" s="19"/>
      <c r="H82" s="19"/>
      <c r="I82" s="19"/>
      <c r="J82" s="19"/>
    </row>
    <row r="84" spans="2:15" ht="14.5" customHeight="1" x14ac:dyDescent="0.35">
      <c r="M84" s="29" t="s">
        <v>27</v>
      </c>
      <c r="N84" s="29"/>
      <c r="O84" s="29"/>
    </row>
    <row r="85" spans="2:15" x14ac:dyDescent="0.35">
      <c r="M85" s="29"/>
      <c r="N85" s="29"/>
      <c r="O85" s="29"/>
    </row>
    <row r="86" spans="2:15" x14ac:dyDescent="0.35">
      <c r="M86" s="29"/>
      <c r="N86" s="29"/>
      <c r="O86" s="29"/>
    </row>
    <row r="87" spans="2:15" x14ac:dyDescent="0.35">
      <c r="M87" s="29"/>
      <c r="N87" s="29"/>
      <c r="O87" s="29"/>
    </row>
    <row r="88" spans="2:15" x14ac:dyDescent="0.35">
      <c r="M88" s="29"/>
      <c r="N88" s="29"/>
      <c r="O88" s="29"/>
    </row>
    <row r="89" spans="2:15" x14ac:dyDescent="0.35">
      <c r="M89" s="29"/>
      <c r="N89" s="29"/>
      <c r="O89" s="29"/>
    </row>
    <row r="90" spans="2:15" x14ac:dyDescent="0.35">
      <c r="M90" s="29"/>
      <c r="N90" s="29"/>
      <c r="O90" s="29"/>
    </row>
    <row r="119" spans="2:10" x14ac:dyDescent="0.35">
      <c r="B119" s="19" t="s">
        <v>23</v>
      </c>
      <c r="C119" s="19"/>
      <c r="D119" s="19"/>
      <c r="E119" s="19"/>
      <c r="F119" s="19"/>
      <c r="G119" s="19"/>
      <c r="H119" s="19"/>
      <c r="I119" s="19"/>
      <c r="J119" s="19"/>
    </row>
    <row r="120" spans="2:10" x14ac:dyDescent="0.35">
      <c r="B120" s="19"/>
      <c r="C120" s="19"/>
      <c r="D120" s="19"/>
      <c r="E120" s="19"/>
      <c r="F120" s="19"/>
      <c r="G120" s="19"/>
      <c r="H120" s="19"/>
      <c r="I120" s="19"/>
      <c r="J120" s="19"/>
    </row>
    <row r="121" spans="2:10" x14ac:dyDescent="0.35">
      <c r="B121" s="19"/>
      <c r="C121" s="19"/>
      <c r="D121" s="19"/>
      <c r="E121" s="19"/>
      <c r="F121" s="19"/>
      <c r="G121" s="19"/>
      <c r="H121" s="19"/>
      <c r="I121" s="19"/>
      <c r="J121" s="19"/>
    </row>
    <row r="158" spans="2:2" x14ac:dyDescent="0.35">
      <c r="B158" t="s">
        <v>24</v>
      </c>
    </row>
  </sheetData>
  <mergeCells count="19">
    <mergeCell ref="A65:A66"/>
    <mergeCell ref="G74:G78"/>
    <mergeCell ref="M84:O90"/>
    <mergeCell ref="B68:M69"/>
    <mergeCell ref="C72:D72"/>
    <mergeCell ref="B80:J82"/>
    <mergeCell ref="B119:J121"/>
    <mergeCell ref="B2:M2"/>
    <mergeCell ref="E59:G59"/>
    <mergeCell ref="E60:G60"/>
    <mergeCell ref="B65:J66"/>
    <mergeCell ref="E61:G61"/>
    <mergeCell ref="E62:G62"/>
    <mergeCell ref="E63:G63"/>
    <mergeCell ref="B4:M6"/>
    <mergeCell ref="B9:M10"/>
    <mergeCell ref="B43:M44"/>
    <mergeCell ref="B55:M56"/>
    <mergeCell ref="C57:D5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D6CD-CA11-484A-9B61-EE070F1595CE}">
  <dimension ref="A1:J42"/>
  <sheetViews>
    <sheetView workbookViewId="0">
      <selection activeCell="J10" sqref="J10"/>
    </sheetView>
  </sheetViews>
  <sheetFormatPr defaultRowHeight="14.5" x14ac:dyDescent="0.35"/>
  <cols>
    <col min="1" max="2" width="16.453125" customWidth="1"/>
    <col min="3" max="3" width="4.7265625" customWidth="1"/>
    <col min="4" max="6" width="16.453125" customWidth="1"/>
    <col min="7" max="7" width="4.7265625" customWidth="1"/>
    <col min="8" max="9" width="16.453125" customWidth="1"/>
  </cols>
  <sheetData>
    <row r="1" spans="1:10" x14ac:dyDescent="0.35">
      <c r="A1" s="35" t="s">
        <v>30</v>
      </c>
      <c r="B1" s="35"/>
      <c r="C1" s="35"/>
      <c r="D1" s="35"/>
      <c r="E1" s="35"/>
      <c r="F1" s="35"/>
    </row>
    <row r="2" spans="1:10" x14ac:dyDescent="0.35">
      <c r="A2" s="30" t="s">
        <v>31</v>
      </c>
      <c r="B2" s="30"/>
      <c r="C2" s="30"/>
      <c r="D2" s="30"/>
      <c r="E2" s="30"/>
      <c r="F2" s="11">
        <v>150</v>
      </c>
    </row>
    <row r="3" spans="1:10" x14ac:dyDescent="0.35">
      <c r="A3" s="30" t="s">
        <v>32</v>
      </c>
      <c r="B3" s="30"/>
      <c r="C3" s="30"/>
      <c r="D3" s="30"/>
      <c r="E3" s="30"/>
      <c r="F3" s="11">
        <v>2.7</v>
      </c>
    </row>
    <row r="4" spans="1:10" ht="29.5" customHeight="1" x14ac:dyDescent="0.35">
      <c r="A4" s="40" t="s">
        <v>33</v>
      </c>
      <c r="B4" s="40"/>
      <c r="C4" s="40"/>
      <c r="D4" s="40"/>
      <c r="E4" s="40"/>
      <c r="F4" s="41">
        <v>35</v>
      </c>
      <c r="H4" s="37" t="s">
        <v>53</v>
      </c>
      <c r="I4" s="38"/>
      <c r="J4" s="39"/>
    </row>
    <row r="5" spans="1:10" s="13" customFormat="1" ht="56" customHeight="1" x14ac:dyDescent="0.35">
      <c r="A5" s="36" t="s">
        <v>34</v>
      </c>
      <c r="B5" s="36"/>
      <c r="C5" s="36"/>
      <c r="D5" s="36"/>
      <c r="E5" s="36"/>
      <c r="F5" s="12">
        <v>150</v>
      </c>
      <c r="H5" s="42" t="s">
        <v>52</v>
      </c>
      <c r="I5" s="43"/>
      <c r="J5" s="44"/>
    </row>
    <row r="6" spans="1:10" x14ac:dyDescent="0.35">
      <c r="A6" s="30" t="s">
        <v>35</v>
      </c>
      <c r="B6" s="30"/>
      <c r="C6" s="30"/>
      <c r="D6" s="30"/>
      <c r="E6" s="30"/>
      <c r="F6" s="11">
        <v>10</v>
      </c>
    </row>
    <row r="8" spans="1:10" x14ac:dyDescent="0.35">
      <c r="A8" s="33" t="s">
        <v>36</v>
      </c>
      <c r="B8" s="33"/>
      <c r="C8" s="33"/>
      <c r="D8" s="33"/>
      <c r="E8" s="33"/>
      <c r="F8" s="33"/>
    </row>
    <row r="9" spans="1:10" x14ac:dyDescent="0.35">
      <c r="A9" s="30" t="s">
        <v>37</v>
      </c>
      <c r="B9" s="30"/>
      <c r="C9" s="30"/>
      <c r="D9" s="30"/>
      <c r="E9" s="30"/>
      <c r="F9" s="14">
        <f>(F2*F3*F4)</f>
        <v>14175</v>
      </c>
    </row>
    <row r="10" spans="1:10" x14ac:dyDescent="0.35">
      <c r="A10" s="30" t="s">
        <v>38</v>
      </c>
      <c r="B10" s="30"/>
      <c r="C10" s="30"/>
      <c r="D10" s="30"/>
      <c r="E10" s="30"/>
      <c r="F10" s="14">
        <f>F9/862</f>
        <v>16.444315545243619</v>
      </c>
    </row>
    <row r="11" spans="1:10" x14ac:dyDescent="0.35">
      <c r="A11" s="30" t="s">
        <v>39</v>
      </c>
      <c r="B11" s="30"/>
      <c r="C11" s="30"/>
      <c r="D11" s="30"/>
      <c r="E11" s="30"/>
      <c r="F11" s="14">
        <f>F10*1000</f>
        <v>16444.315545243619</v>
      </c>
    </row>
    <row r="13" spans="1:10" x14ac:dyDescent="0.35">
      <c r="A13" s="34" t="s">
        <v>40</v>
      </c>
      <c r="B13" s="34"/>
      <c r="C13" s="34"/>
      <c r="D13" s="34"/>
      <c r="E13" s="34"/>
      <c r="F13" s="34"/>
    </row>
    <row r="14" spans="1:10" x14ac:dyDescent="0.35">
      <c r="A14" s="30" t="s">
        <v>41</v>
      </c>
      <c r="B14" s="30"/>
      <c r="C14" s="30"/>
      <c r="D14" s="30"/>
      <c r="E14" s="30"/>
      <c r="F14" s="14">
        <f>ROUND(F11/F5,0)</f>
        <v>110</v>
      </c>
    </row>
    <row r="15" spans="1:10" x14ac:dyDescent="0.35">
      <c r="A15" s="30" t="s">
        <v>42</v>
      </c>
      <c r="B15" s="30"/>
      <c r="C15" s="30"/>
      <c r="D15" s="30"/>
      <c r="E15" s="30"/>
      <c r="F15" s="14">
        <f>ROUND(F14/F6,0)</f>
        <v>11</v>
      </c>
    </row>
    <row r="19" spans="1:9" x14ac:dyDescent="0.35">
      <c r="A19" s="31" t="s">
        <v>43</v>
      </c>
      <c r="B19" s="31"/>
      <c r="C19" s="31"/>
      <c r="D19" s="31"/>
      <c r="E19" s="31"/>
      <c r="F19" s="31"/>
      <c r="G19" s="31"/>
      <c r="H19" s="31"/>
      <c r="I19" s="31"/>
    </row>
    <row r="21" spans="1:9" x14ac:dyDescent="0.35">
      <c r="A21" s="32" t="s">
        <v>44</v>
      </c>
      <c r="B21" s="32"/>
      <c r="D21" s="33" t="s">
        <v>45</v>
      </c>
      <c r="E21" s="33"/>
      <c r="F21" s="33"/>
      <c r="H21" s="34" t="s">
        <v>46</v>
      </c>
      <c r="I21" s="34"/>
    </row>
    <row r="22" spans="1:9" x14ac:dyDescent="0.35">
      <c r="A22" s="15" t="s">
        <v>47</v>
      </c>
      <c r="B22" s="15" t="s">
        <v>48</v>
      </c>
      <c r="D22" s="15" t="s">
        <v>37</v>
      </c>
      <c r="E22" s="15" t="s">
        <v>38</v>
      </c>
      <c r="F22" s="15" t="s">
        <v>39</v>
      </c>
      <c r="H22" s="15" t="s">
        <v>49</v>
      </c>
      <c r="I22" s="15" t="s">
        <v>50</v>
      </c>
    </row>
    <row r="23" spans="1:9" x14ac:dyDescent="0.35">
      <c r="A23">
        <v>50</v>
      </c>
      <c r="B23">
        <f t="shared" ref="B23:B38" si="0">A23*$F$3</f>
        <v>135</v>
      </c>
      <c r="D23">
        <f t="shared" ref="D23:D38" si="1">B23*$F$4</f>
        <v>4725</v>
      </c>
      <c r="E23" s="16">
        <f>D23/862</f>
        <v>5.4814385150812068</v>
      </c>
      <c r="F23" s="17">
        <f t="shared" ref="F23:F38" si="2">E23*1000</f>
        <v>5481.4385150812068</v>
      </c>
      <c r="H23">
        <f>ROUND(F23/$F$5,0)</f>
        <v>37</v>
      </c>
      <c r="I23">
        <f t="shared" ref="I23:I38" si="3">ROUND(H23/$F$6,0)</f>
        <v>4</v>
      </c>
    </row>
    <row r="24" spans="1:9" x14ac:dyDescent="0.35">
      <c r="A24">
        <v>60</v>
      </c>
      <c r="B24">
        <f t="shared" si="0"/>
        <v>162</v>
      </c>
      <c r="D24">
        <f t="shared" si="1"/>
        <v>5670</v>
      </c>
      <c r="E24" s="16">
        <f t="shared" ref="E24:E38" si="4">D24/862</f>
        <v>6.5777262180974478</v>
      </c>
      <c r="F24" s="17">
        <f t="shared" si="2"/>
        <v>6577.7262180974476</v>
      </c>
      <c r="H24">
        <f t="shared" ref="H24:H38" si="5">ROUND(F24/$F$5,0)</f>
        <v>44</v>
      </c>
      <c r="I24">
        <f t="shared" si="3"/>
        <v>4</v>
      </c>
    </row>
    <row r="25" spans="1:9" x14ac:dyDescent="0.35">
      <c r="A25">
        <v>70</v>
      </c>
      <c r="B25">
        <f t="shared" si="0"/>
        <v>189</v>
      </c>
      <c r="D25">
        <f t="shared" si="1"/>
        <v>6615</v>
      </c>
      <c r="E25" s="16">
        <f t="shared" si="4"/>
        <v>7.6740139211136889</v>
      </c>
      <c r="F25" s="17">
        <f t="shared" si="2"/>
        <v>7674.0139211136884</v>
      </c>
      <c r="H25">
        <f t="shared" si="5"/>
        <v>51</v>
      </c>
      <c r="I25">
        <f t="shared" si="3"/>
        <v>5</v>
      </c>
    </row>
    <row r="26" spans="1:9" x14ac:dyDescent="0.35">
      <c r="A26">
        <v>80</v>
      </c>
      <c r="B26">
        <f t="shared" si="0"/>
        <v>216</v>
      </c>
      <c r="D26">
        <f t="shared" si="1"/>
        <v>7560</v>
      </c>
      <c r="E26" s="16">
        <f t="shared" si="4"/>
        <v>8.7703016241299299</v>
      </c>
      <c r="F26" s="17">
        <f t="shared" si="2"/>
        <v>8770.3016241299301</v>
      </c>
      <c r="H26">
        <f t="shared" si="5"/>
        <v>58</v>
      </c>
      <c r="I26">
        <f t="shared" si="3"/>
        <v>6</v>
      </c>
    </row>
    <row r="27" spans="1:9" x14ac:dyDescent="0.35">
      <c r="A27">
        <v>90</v>
      </c>
      <c r="B27">
        <f t="shared" si="0"/>
        <v>243.00000000000003</v>
      </c>
      <c r="D27">
        <f t="shared" si="1"/>
        <v>8505.0000000000018</v>
      </c>
      <c r="E27" s="16">
        <f t="shared" si="4"/>
        <v>9.8665893271461744</v>
      </c>
      <c r="F27" s="17">
        <f t="shared" si="2"/>
        <v>9866.5893271461737</v>
      </c>
      <c r="H27">
        <f t="shared" si="5"/>
        <v>66</v>
      </c>
      <c r="I27">
        <f t="shared" si="3"/>
        <v>7</v>
      </c>
    </row>
    <row r="28" spans="1:9" x14ac:dyDescent="0.35">
      <c r="A28">
        <v>100</v>
      </c>
      <c r="B28">
        <f t="shared" si="0"/>
        <v>270</v>
      </c>
      <c r="D28">
        <f t="shared" si="1"/>
        <v>9450</v>
      </c>
      <c r="E28" s="16">
        <f t="shared" si="4"/>
        <v>10.962877030162414</v>
      </c>
      <c r="F28" s="17">
        <f t="shared" si="2"/>
        <v>10962.877030162414</v>
      </c>
      <c r="H28">
        <f t="shared" si="5"/>
        <v>73</v>
      </c>
      <c r="I28">
        <f t="shared" si="3"/>
        <v>7</v>
      </c>
    </row>
    <row r="29" spans="1:9" x14ac:dyDescent="0.35">
      <c r="A29">
        <v>110</v>
      </c>
      <c r="B29">
        <f t="shared" si="0"/>
        <v>297</v>
      </c>
      <c r="D29">
        <f t="shared" si="1"/>
        <v>10395</v>
      </c>
      <c r="E29" s="16">
        <f t="shared" si="4"/>
        <v>12.059164733178655</v>
      </c>
      <c r="F29" s="17">
        <f t="shared" si="2"/>
        <v>12059.164733178655</v>
      </c>
      <c r="H29">
        <f t="shared" si="5"/>
        <v>80</v>
      </c>
      <c r="I29">
        <f t="shared" si="3"/>
        <v>8</v>
      </c>
    </row>
    <row r="30" spans="1:9" x14ac:dyDescent="0.35">
      <c r="A30">
        <v>120</v>
      </c>
      <c r="B30">
        <f t="shared" si="0"/>
        <v>324</v>
      </c>
      <c r="D30">
        <f t="shared" si="1"/>
        <v>11340</v>
      </c>
      <c r="E30" s="16">
        <f t="shared" si="4"/>
        <v>13.155452436194896</v>
      </c>
      <c r="F30" s="17">
        <f t="shared" si="2"/>
        <v>13155.452436194895</v>
      </c>
      <c r="H30">
        <f t="shared" si="5"/>
        <v>88</v>
      </c>
      <c r="I30">
        <f t="shared" si="3"/>
        <v>9</v>
      </c>
    </row>
    <row r="31" spans="1:9" x14ac:dyDescent="0.35">
      <c r="A31">
        <v>130</v>
      </c>
      <c r="B31">
        <f t="shared" si="0"/>
        <v>351</v>
      </c>
      <c r="D31">
        <f t="shared" si="1"/>
        <v>12285</v>
      </c>
      <c r="E31" s="16">
        <f t="shared" si="4"/>
        <v>14.251740139211137</v>
      </c>
      <c r="F31" s="17">
        <f t="shared" si="2"/>
        <v>14251.740139211137</v>
      </c>
      <c r="H31">
        <f t="shared" si="5"/>
        <v>95</v>
      </c>
      <c r="I31">
        <f t="shared" si="3"/>
        <v>10</v>
      </c>
    </row>
    <row r="32" spans="1:9" x14ac:dyDescent="0.35">
      <c r="A32">
        <v>140</v>
      </c>
      <c r="B32">
        <f t="shared" si="0"/>
        <v>378</v>
      </c>
      <c r="D32">
        <f t="shared" si="1"/>
        <v>13230</v>
      </c>
      <c r="E32" s="16">
        <f t="shared" si="4"/>
        <v>15.348027842227378</v>
      </c>
      <c r="F32" s="17">
        <f t="shared" si="2"/>
        <v>15348.027842227377</v>
      </c>
      <c r="H32">
        <f t="shared" si="5"/>
        <v>102</v>
      </c>
      <c r="I32">
        <f t="shared" si="3"/>
        <v>10</v>
      </c>
    </row>
    <row r="33" spans="1:9" x14ac:dyDescent="0.35">
      <c r="A33">
        <v>150</v>
      </c>
      <c r="B33">
        <f t="shared" si="0"/>
        <v>405</v>
      </c>
      <c r="D33">
        <f t="shared" si="1"/>
        <v>14175</v>
      </c>
      <c r="E33" s="16">
        <f t="shared" si="4"/>
        <v>16.444315545243619</v>
      </c>
      <c r="F33" s="17">
        <f t="shared" si="2"/>
        <v>16444.315545243619</v>
      </c>
      <c r="H33">
        <f t="shared" si="5"/>
        <v>110</v>
      </c>
      <c r="I33">
        <f t="shared" si="3"/>
        <v>11</v>
      </c>
    </row>
    <row r="34" spans="1:9" x14ac:dyDescent="0.35">
      <c r="A34">
        <v>160</v>
      </c>
      <c r="B34">
        <f t="shared" si="0"/>
        <v>432</v>
      </c>
      <c r="D34">
        <f t="shared" si="1"/>
        <v>15120</v>
      </c>
      <c r="E34" s="16">
        <f t="shared" si="4"/>
        <v>17.54060324825986</v>
      </c>
      <c r="F34" s="17">
        <f t="shared" si="2"/>
        <v>17540.60324825986</v>
      </c>
      <c r="H34">
        <f t="shared" si="5"/>
        <v>117</v>
      </c>
      <c r="I34">
        <f t="shared" si="3"/>
        <v>12</v>
      </c>
    </row>
    <row r="35" spans="1:9" x14ac:dyDescent="0.35">
      <c r="A35">
        <v>170</v>
      </c>
      <c r="B35">
        <f t="shared" si="0"/>
        <v>459.00000000000006</v>
      </c>
      <c r="D35">
        <f t="shared" si="1"/>
        <v>16065.000000000002</v>
      </c>
      <c r="E35" s="16">
        <f t="shared" si="4"/>
        <v>18.636890951276104</v>
      </c>
      <c r="F35" s="17">
        <f t="shared" si="2"/>
        <v>18636.890951276106</v>
      </c>
      <c r="H35">
        <f t="shared" si="5"/>
        <v>124</v>
      </c>
      <c r="I35">
        <f t="shared" si="3"/>
        <v>12</v>
      </c>
    </row>
    <row r="36" spans="1:9" x14ac:dyDescent="0.35">
      <c r="A36">
        <v>180</v>
      </c>
      <c r="B36">
        <f t="shared" si="0"/>
        <v>486.00000000000006</v>
      </c>
      <c r="D36">
        <f t="shared" si="1"/>
        <v>17010.000000000004</v>
      </c>
      <c r="E36" s="16">
        <f t="shared" si="4"/>
        <v>19.733178654292349</v>
      </c>
      <c r="F36" s="17">
        <f t="shared" si="2"/>
        <v>19733.178654292347</v>
      </c>
      <c r="H36">
        <f t="shared" si="5"/>
        <v>132</v>
      </c>
      <c r="I36">
        <f t="shared" si="3"/>
        <v>13</v>
      </c>
    </row>
    <row r="37" spans="1:9" x14ac:dyDescent="0.35">
      <c r="A37">
        <v>190</v>
      </c>
      <c r="B37">
        <f t="shared" si="0"/>
        <v>513</v>
      </c>
      <c r="D37">
        <f t="shared" si="1"/>
        <v>17955</v>
      </c>
      <c r="E37" s="16">
        <f t="shared" si="4"/>
        <v>20.829466357308586</v>
      </c>
      <c r="F37" s="17">
        <f t="shared" si="2"/>
        <v>20829.466357308585</v>
      </c>
      <c r="H37">
        <f t="shared" si="5"/>
        <v>139</v>
      </c>
      <c r="I37">
        <f t="shared" si="3"/>
        <v>14</v>
      </c>
    </row>
    <row r="38" spans="1:9" x14ac:dyDescent="0.35">
      <c r="A38">
        <v>200</v>
      </c>
      <c r="B38">
        <f t="shared" si="0"/>
        <v>540</v>
      </c>
      <c r="D38">
        <f t="shared" si="1"/>
        <v>18900</v>
      </c>
      <c r="E38" s="16">
        <f t="shared" si="4"/>
        <v>21.925754060324827</v>
      </c>
      <c r="F38" s="17">
        <f t="shared" si="2"/>
        <v>21925.754060324827</v>
      </c>
      <c r="H38">
        <f t="shared" si="5"/>
        <v>146</v>
      </c>
      <c r="I38">
        <f t="shared" si="3"/>
        <v>15</v>
      </c>
    </row>
    <row r="42" spans="1:9" x14ac:dyDescent="0.35">
      <c r="A42" s="18" t="s">
        <v>51</v>
      </c>
    </row>
  </sheetData>
  <mergeCells count="19">
    <mergeCell ref="H5:J5"/>
    <mergeCell ref="H4:J4"/>
    <mergeCell ref="A13:F13"/>
    <mergeCell ref="A1:F1"/>
    <mergeCell ref="A2:E2"/>
    <mergeCell ref="A3:E3"/>
    <mergeCell ref="A4:E4"/>
    <mergeCell ref="A5:E5"/>
    <mergeCell ref="A6:E6"/>
    <mergeCell ref="A8:F8"/>
    <mergeCell ref="A9:E9"/>
    <mergeCell ref="A10:E10"/>
    <mergeCell ref="A11:E11"/>
    <mergeCell ref="A14:E14"/>
    <mergeCell ref="A15:E15"/>
    <mergeCell ref="A19:I19"/>
    <mergeCell ref="A21:B21"/>
    <mergeCell ref="D21:F21"/>
    <mergeCell ref="H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 rese termiche APP_1</vt:lpstr>
      <vt:lpstr>Tabella utilizzo veloce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Foglieni</dc:creator>
  <cp:lastModifiedBy>Chiara Foglieni</cp:lastModifiedBy>
  <dcterms:created xsi:type="dcterms:W3CDTF">2020-03-23T16:15:00Z</dcterms:created>
  <dcterms:modified xsi:type="dcterms:W3CDTF">2020-03-24T18:24:51Z</dcterms:modified>
</cp:coreProperties>
</file>